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inner\planning\BCA\"/>
    </mc:Choice>
  </mc:AlternateContent>
  <bookViews>
    <workbookView xWindow="0" yWindow="0" windowWidth="19200" windowHeight="6950" firstSheet="1" activeTab="3"/>
  </bookViews>
  <sheets>
    <sheet name="BUILD Project Sources Uses" sheetId="8" r:id="rId1"/>
    <sheet name="228 COMPLETED PORTIONS" sheetId="9" r:id="rId2"/>
    <sheet name="BEAVER CO COMPLETED PORTIONS" sheetId="6" r:id="rId3"/>
    <sheet name="PIB LOAN SCHEDULE" sheetId="1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8" l="1"/>
  <c r="D12" i="8"/>
  <c r="E15" i="8"/>
  <c r="C14" i="8"/>
  <c r="E9" i="8"/>
  <c r="K9" i="8"/>
  <c r="K12" i="8"/>
  <c r="K13" i="8"/>
  <c r="K14" i="8"/>
  <c r="K15" i="8"/>
  <c r="K8" i="8"/>
  <c r="K10" i="8"/>
  <c r="K7" i="8"/>
  <c r="G8" i="6"/>
  <c r="E8" i="6"/>
  <c r="G9" i="6"/>
  <c r="F8" i="6"/>
  <c r="F9" i="6" s="1"/>
  <c r="I15" i="8"/>
  <c r="I7" i="8"/>
  <c r="I8" i="8"/>
  <c r="I9" i="8"/>
  <c r="I10" i="8"/>
  <c r="I12" i="8"/>
  <c r="I13" i="8"/>
  <c r="I14" i="8"/>
  <c r="I11" i="8"/>
  <c r="I6" i="8"/>
  <c r="H10" i="9"/>
  <c r="D21" i="9"/>
  <c r="E16" i="8"/>
  <c r="F16" i="8"/>
  <c r="G16" i="8"/>
  <c r="D16" i="8"/>
  <c r="C6" i="8"/>
  <c r="C11" i="8"/>
  <c r="I16" i="8"/>
  <c r="C16" i="8"/>
  <c r="F17" i="8"/>
  <c r="D17" i="8"/>
</calcChain>
</file>

<file path=xl/sharedStrings.xml><?xml version="1.0" encoding="utf-8"?>
<sst xmlns="http://schemas.openxmlformats.org/spreadsheetml/2006/main" count="78" uniqueCount="47">
  <si>
    <t>FEDERAL</t>
  </si>
  <si>
    <t>NON-FEDERAL</t>
  </si>
  <si>
    <t>BUILD INVESTMENT AREAS</t>
  </si>
  <si>
    <t>PROJECT COST</t>
  </si>
  <si>
    <t>OTHER FEDERAL</t>
  </si>
  <si>
    <t>BUILD</t>
  </si>
  <si>
    <t>STATE</t>
  </si>
  <si>
    <t>LOCAL</t>
  </si>
  <si>
    <t>TOTALS</t>
  </si>
  <si>
    <t>Engineering &amp; Design</t>
  </si>
  <si>
    <t>ROW Acquisition</t>
  </si>
  <si>
    <t>Utilities</t>
  </si>
  <si>
    <t>Construction</t>
  </si>
  <si>
    <t>11 - Balls Bend</t>
  </si>
  <si>
    <t>ROW acquisition</t>
  </si>
  <si>
    <t>GATEWAY 228 PROJECT</t>
  </si>
  <si>
    <t>PROJECT STATUS</t>
  </si>
  <si>
    <t>1 - 989 to Powell</t>
  </si>
  <si>
    <t>Preliminarly Design</t>
  </si>
  <si>
    <t>2 - Powell to Haine School</t>
  </si>
  <si>
    <t>4 - Turnpike Bridge</t>
  </si>
  <si>
    <t>ROW/Utilities</t>
  </si>
  <si>
    <t>5 - 19 to Freedom Interchange</t>
  </si>
  <si>
    <t>Complete</t>
  </si>
  <si>
    <t>6- 228 UPMC</t>
  </si>
  <si>
    <t>Final Design</t>
  </si>
  <si>
    <t>7 - Mars RR Bridge West</t>
  </si>
  <si>
    <t>8 - Pittsburgh St Intersection</t>
  </si>
  <si>
    <t>Under Construction</t>
  </si>
  <si>
    <t>9 - 228-Mars RR Bridge</t>
  </si>
  <si>
    <t>10 - Three Degree Road</t>
  </si>
  <si>
    <t>12 - Cox Corner</t>
  </si>
  <si>
    <t>13 - Ekastown</t>
  </si>
  <si>
    <t>BEAVER CO SEGMENTS</t>
  </si>
  <si>
    <t>1 - Alleg Co to Crows Run</t>
  </si>
  <si>
    <t>2 - Freedom Rd Upgrade A</t>
  </si>
  <si>
    <t>3 - Freedom Rd Upgrade B-C</t>
  </si>
  <si>
    <t>FUNDING STATUS</t>
  </si>
  <si>
    <t>STATE/LOCAL</t>
  </si>
  <si>
    <t>Fully Funded</t>
  </si>
  <si>
    <t>Partially Funded</t>
  </si>
  <si>
    <t>3 - Haine School to Commonwealth</t>
  </si>
  <si>
    <t>BUILD INVESTMENT AREAS SOURCES AND USES</t>
  </si>
  <si>
    <t>GATEWAY 228 OVERALL</t>
  </si>
  <si>
    <t>BUTLER COUNTY -228</t>
  </si>
  <si>
    <t>BEAVER COUNTY -228</t>
  </si>
  <si>
    <t>BEAVER COUNTY - 228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</si>
</sst>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64" fontId="2" fillId="0" borderId="5" xfId="0" applyNumberFormat="1" applyFont="1" applyBorder="1" applyAlignment="1">
      <alignment horizontal="center"/>
    </xf>
    <xf numFmtId="164" fontId="2" fillId="0" borderId="3" xfId="0" applyNumberFormat="1" applyFont="1" applyBorder="1"/>
    <xf numFmtId="0" fontId="5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5" fillId="2" borderId="3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4" borderId="3" xfId="0" applyFont="1" applyFill="1" applyBorder="1"/>
    <xf numFmtId="164" fontId="4" fillId="4" borderId="3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0" fillId="0" borderId="0" xfId="0" applyNumberFormat="1"/>
    <xf numFmtId="164" fontId="2" fillId="0" borderId="7" xfId="0" applyNumberFormat="1" applyFont="1" applyBorder="1" applyAlignment="1">
      <alignment horizontal="center"/>
    </xf>
    <xf numFmtId="164" fontId="4" fillId="4" borderId="7" xfId="0" applyNumberFormat="1" applyFont="1" applyFill="1" applyBorder="1" applyAlignment="1">
      <alignment horizontal="center"/>
    </xf>
    <xf numFmtId="0" fontId="2" fillId="0" borderId="7" xfId="0" applyFont="1" applyBorder="1"/>
    <xf numFmtId="0" fontId="5" fillId="5" borderId="8" xfId="0" applyFont="1" applyFill="1" applyBorder="1"/>
    <xf numFmtId="0" fontId="5" fillId="5" borderId="8" xfId="0" applyFont="1" applyFill="1" applyBorder="1" applyAlignment="1">
      <alignment horizontal="center"/>
    </xf>
    <xf numFmtId="0" fontId="2" fillId="0" borderId="9" xfId="0" applyFont="1" applyBorder="1"/>
    <xf numFmtId="164" fontId="2" fillId="0" borderId="9" xfId="0" applyNumberFormat="1" applyFont="1" applyBorder="1" applyAlignment="1">
      <alignment horizontal="center"/>
    </xf>
    <xf numFmtId="10" fontId="2" fillId="0" borderId="0" xfId="1" applyNumberFormat="1" applyFont="1"/>
    <xf numFmtId="0" fontId="5" fillId="2" borderId="10" xfId="0" applyFont="1" applyFill="1" applyBorder="1" applyAlignment="1">
      <alignment horizontal="center"/>
    </xf>
    <xf numFmtId="0" fontId="2" fillId="0" borderId="3" xfId="0" applyFont="1" applyBorder="1" applyAlignment="1">
      <alignment horizontal="left" indent="3"/>
    </xf>
    <xf numFmtId="164" fontId="8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 indent="3"/>
    </xf>
    <xf numFmtId="164" fontId="8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9" fillId="4" borderId="16" xfId="0" applyFont="1" applyFill="1" applyBorder="1" applyAlignment="1">
      <alignment horizontal="right"/>
    </xf>
    <xf numFmtId="164" fontId="6" fillId="4" borderId="19" xfId="0" applyNumberFormat="1" applyFont="1" applyFill="1" applyBorder="1" applyAlignment="1">
      <alignment horizontal="center"/>
    </xf>
    <xf numFmtId="164" fontId="6" fillId="4" borderId="18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164" fontId="0" fillId="3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4" borderId="20" xfId="0" applyNumberFormat="1" applyFont="1" applyFill="1" applyBorder="1"/>
    <xf numFmtId="164" fontId="2" fillId="4" borderId="21" xfId="0" applyNumberFormat="1" applyFont="1" applyFill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0" fillId="2" borderId="0" xfId="0" applyFill="1"/>
    <xf numFmtId="164" fontId="6" fillId="4" borderId="24" xfId="0" applyNumberFormat="1" applyFont="1" applyFill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64" fontId="3" fillId="4" borderId="3" xfId="0" applyNumberFormat="1" applyFont="1" applyFill="1" applyBorder="1"/>
    <xf numFmtId="165" fontId="0" fillId="0" borderId="0" xfId="0" applyNumberFormat="1" applyAlignment="1">
      <alignment wrapText="1"/>
    </xf>
    <xf numFmtId="0" fontId="0" fillId="2" borderId="25" xfId="0" applyFill="1" applyBorder="1"/>
    <xf numFmtId="9" fontId="0" fillId="0" borderId="0" xfId="1" applyFont="1"/>
    <xf numFmtId="164" fontId="8" fillId="0" borderId="7" xfId="0" applyNumberFormat="1" applyFont="1" applyBorder="1" applyAlignment="1">
      <alignment horizontal="center"/>
    </xf>
    <xf numFmtId="0" fontId="3" fillId="0" borderId="7" xfId="0" applyFont="1" applyBorder="1"/>
    <xf numFmtId="164" fontId="2" fillId="3" borderId="0" xfId="0" applyNumberFormat="1" applyFont="1" applyFill="1" applyAlignment="1">
      <alignment horizontal="center"/>
    </xf>
    <xf numFmtId="166" fontId="2" fillId="3" borderId="0" xfId="1" applyNumberFormat="1" applyFont="1" applyFill="1" applyAlignment="1">
      <alignment horizontal="center"/>
    </xf>
    <xf numFmtId="44" fontId="0" fillId="0" borderId="0" xfId="2" applyFont="1"/>
    <xf numFmtId="10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0" fontId="2" fillId="0" borderId="3" xfId="0" applyFont="1" applyBorder="1" applyAlignment="1">
      <alignment horizontal="left"/>
    </xf>
    <xf numFmtId="0" fontId="1" fillId="2" borderId="26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107950</xdr:rowOff>
    </xdr:from>
    <xdr:to>
      <xdr:col>10</xdr:col>
      <xdr:colOff>426720</xdr:colOff>
      <xdr:row>18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5B9971-E19C-431B-967A-E67964012A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2100"/>
          <a:ext cx="5913120" cy="3143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workbookViewId="0">
      <selection activeCell="C25" sqref="C25:C28"/>
    </sheetView>
  </sheetViews>
  <sheetFormatPr defaultRowHeight="14.5" x14ac:dyDescent="0.35"/>
  <cols>
    <col min="2" max="2" width="28" bestFit="1" customWidth="1"/>
    <col min="3" max="3" width="15" customWidth="1"/>
    <col min="4" max="4" width="13.26953125" customWidth="1"/>
    <col min="5" max="5" width="12.26953125" bestFit="1" customWidth="1"/>
    <col min="6" max="6" width="12.26953125" customWidth="1"/>
    <col min="7" max="7" width="11.26953125" customWidth="1"/>
    <col min="8" max="8" width="3.1796875" customWidth="1"/>
    <col min="9" max="9" width="10.81640625" bestFit="1" customWidth="1"/>
    <col min="11" max="11" width="13.54296875" bestFit="1" customWidth="1"/>
    <col min="12" max="12" width="9.7265625" bestFit="1" customWidth="1"/>
  </cols>
  <sheetData>
    <row r="2" spans="2:13" ht="15.5" x14ac:dyDescent="0.35">
      <c r="B2" s="72" t="s">
        <v>42</v>
      </c>
      <c r="C2" s="72"/>
      <c r="D2" s="72"/>
      <c r="E2" s="72"/>
      <c r="F2" s="72"/>
      <c r="G2" s="72"/>
    </row>
    <row r="4" spans="2:13" x14ac:dyDescent="0.35">
      <c r="B4" s="50"/>
      <c r="C4" s="55"/>
      <c r="D4" s="66" t="s">
        <v>0</v>
      </c>
      <c r="E4" s="67"/>
      <c r="F4" s="68" t="s">
        <v>1</v>
      </c>
      <c r="G4" s="69"/>
    </row>
    <row r="5" spans="2:13" x14ac:dyDescent="0.35">
      <c r="B5" s="11" t="s">
        <v>2</v>
      </c>
      <c r="C5" s="9" t="s">
        <v>3</v>
      </c>
      <c r="D5" s="12" t="s">
        <v>4</v>
      </c>
      <c r="E5" s="13" t="s">
        <v>5</v>
      </c>
      <c r="F5" s="28" t="s">
        <v>6</v>
      </c>
      <c r="G5" s="14" t="s">
        <v>7</v>
      </c>
      <c r="H5" s="44"/>
      <c r="I5" s="9" t="s">
        <v>8</v>
      </c>
      <c r="J5" s="1"/>
      <c r="K5" s="1"/>
      <c r="L5" s="1"/>
      <c r="M5" s="1"/>
    </row>
    <row r="6" spans="2:13" x14ac:dyDescent="0.35">
      <c r="B6" s="15" t="s">
        <v>41</v>
      </c>
      <c r="C6" s="21">
        <f>SUM(C7:C10)</f>
        <v>10260557</v>
      </c>
      <c r="D6" s="17"/>
      <c r="E6" s="18"/>
      <c r="F6" s="17"/>
      <c r="G6" s="47"/>
      <c r="H6" s="2"/>
      <c r="I6" s="53">
        <f>SUM(I7:I10)</f>
        <v>10260557</v>
      </c>
      <c r="J6" s="1"/>
      <c r="K6" s="1"/>
      <c r="L6" s="1"/>
      <c r="M6" s="1"/>
    </row>
    <row r="7" spans="2:13" x14ac:dyDescent="0.35">
      <c r="B7" s="29" t="s">
        <v>9</v>
      </c>
      <c r="C7" s="30">
        <v>850000</v>
      </c>
      <c r="D7" s="7">
        <v>0</v>
      </c>
      <c r="E7" s="5">
        <v>0</v>
      </c>
      <c r="F7" s="7">
        <v>0</v>
      </c>
      <c r="G7" s="48">
        <v>850000</v>
      </c>
      <c r="H7" s="2"/>
      <c r="I7" s="8">
        <f>SUM(D7:G7)</f>
        <v>850000</v>
      </c>
      <c r="J7" s="1"/>
      <c r="K7" s="4">
        <f>C7-D7-E7-F7-G7</f>
        <v>0</v>
      </c>
      <c r="L7" s="1"/>
      <c r="M7" s="1"/>
    </row>
    <row r="8" spans="2:13" x14ac:dyDescent="0.35">
      <c r="B8" s="29" t="s">
        <v>10</v>
      </c>
      <c r="C8" s="30">
        <v>670000</v>
      </c>
      <c r="D8" s="7">
        <v>0</v>
      </c>
      <c r="E8" s="5">
        <v>0</v>
      </c>
      <c r="F8" s="7">
        <v>0</v>
      </c>
      <c r="G8" s="48">
        <v>670000</v>
      </c>
      <c r="H8" s="2"/>
      <c r="I8" s="8">
        <f>SUM(D8:G8)</f>
        <v>670000</v>
      </c>
      <c r="J8" s="1"/>
      <c r="K8" s="4">
        <f t="shared" ref="K8:K15" si="0">C8-D8-E8-F8-G8</f>
        <v>0</v>
      </c>
      <c r="L8" s="1"/>
      <c r="M8" s="1"/>
    </row>
    <row r="9" spans="2:13" x14ac:dyDescent="0.35">
      <c r="B9" s="29" t="s">
        <v>11</v>
      </c>
      <c r="C9" s="30">
        <v>1257750</v>
      </c>
      <c r="D9" s="7">
        <v>0</v>
      </c>
      <c r="E9" s="5">
        <f>C9*0.8</f>
        <v>1006200</v>
      </c>
      <c r="F9" s="7">
        <v>0</v>
      </c>
      <c r="G9" s="48">
        <v>251550</v>
      </c>
      <c r="H9" s="2"/>
      <c r="I9" s="8">
        <f>SUM(D9:G9)</f>
        <v>1257750</v>
      </c>
      <c r="J9" s="1"/>
      <c r="K9" s="4">
        <f t="shared" si="0"/>
        <v>0</v>
      </c>
      <c r="L9" s="1"/>
      <c r="M9" s="1"/>
    </row>
    <row r="10" spans="2:13" x14ac:dyDescent="0.35">
      <c r="B10" s="29" t="s">
        <v>12</v>
      </c>
      <c r="C10" s="30">
        <v>7482807</v>
      </c>
      <c r="D10" s="7">
        <v>0</v>
      </c>
      <c r="E10" s="5">
        <v>7482807</v>
      </c>
      <c r="F10" s="7">
        <v>0</v>
      </c>
      <c r="G10" s="48">
        <v>0</v>
      </c>
      <c r="H10" s="2"/>
      <c r="I10" s="8">
        <f>SUM(D10:G10)</f>
        <v>7482807</v>
      </c>
      <c r="J10" s="1"/>
      <c r="K10" s="4">
        <f t="shared" si="0"/>
        <v>0</v>
      </c>
      <c r="L10" s="1"/>
      <c r="M10" s="1"/>
    </row>
    <row r="11" spans="2:13" x14ac:dyDescent="0.35">
      <c r="B11" s="15" t="s">
        <v>13</v>
      </c>
      <c r="C11" s="16">
        <f>SUM(C12:C15)</f>
        <v>33513100</v>
      </c>
      <c r="D11" s="17"/>
      <c r="E11" s="18"/>
      <c r="F11" s="17"/>
      <c r="G11" s="47"/>
      <c r="H11" s="2"/>
      <c r="I11" s="53">
        <f>SUM(I12:I15)</f>
        <v>33513100</v>
      </c>
      <c r="J11" s="1"/>
      <c r="K11" s="4"/>
      <c r="L11" s="1"/>
      <c r="M11" s="1"/>
    </row>
    <row r="12" spans="2:13" x14ac:dyDescent="0.35">
      <c r="B12" s="29" t="s">
        <v>9</v>
      </c>
      <c r="C12" s="30">
        <v>1914500</v>
      </c>
      <c r="D12" s="7">
        <f>C12*0.8</f>
        <v>1531600</v>
      </c>
      <c r="E12" s="5">
        <v>0</v>
      </c>
      <c r="F12" s="7">
        <f>C12*0.2</f>
        <v>382900</v>
      </c>
      <c r="G12" s="48">
        <v>0</v>
      </c>
      <c r="H12" s="2"/>
      <c r="I12" s="8">
        <f>SUM(D12:G12)</f>
        <v>1914500</v>
      </c>
      <c r="J12" s="1"/>
      <c r="K12" s="4">
        <f t="shared" si="0"/>
        <v>0</v>
      </c>
      <c r="L12" s="1"/>
      <c r="M12" s="1"/>
    </row>
    <row r="13" spans="2:13" x14ac:dyDescent="0.35">
      <c r="B13" s="29" t="s">
        <v>14</v>
      </c>
      <c r="C13" s="30">
        <v>3628200</v>
      </c>
      <c r="D13" s="7">
        <v>0</v>
      </c>
      <c r="E13" s="5">
        <v>0</v>
      </c>
      <c r="F13" s="7">
        <v>3628200</v>
      </c>
      <c r="G13" s="48">
        <v>0</v>
      </c>
      <c r="H13" s="2"/>
      <c r="I13" s="8">
        <f>SUM(D13:G13)</f>
        <v>3628200</v>
      </c>
      <c r="J13" s="1"/>
      <c r="K13" s="4">
        <f t="shared" si="0"/>
        <v>0</v>
      </c>
      <c r="L13" s="1"/>
      <c r="M13" s="1"/>
    </row>
    <row r="14" spans="2:13" x14ac:dyDescent="0.35">
      <c r="B14" s="29" t="s">
        <v>11</v>
      </c>
      <c r="C14" s="30">
        <f>456080+114020</f>
        <v>570100</v>
      </c>
      <c r="D14" s="7">
        <v>456080</v>
      </c>
      <c r="E14" s="5">
        <v>0</v>
      </c>
      <c r="F14" s="7">
        <v>114020</v>
      </c>
      <c r="G14" s="48">
        <v>0</v>
      </c>
      <c r="H14" s="2"/>
      <c r="I14" s="8">
        <f>SUM(D14:G14)</f>
        <v>570100</v>
      </c>
      <c r="J14" s="1"/>
      <c r="K14" s="4">
        <f t="shared" si="0"/>
        <v>0</v>
      </c>
      <c r="L14" s="1"/>
      <c r="M14" s="1"/>
    </row>
    <row r="15" spans="2:13" ht="15" thickBot="1" x14ac:dyDescent="0.4">
      <c r="B15" s="31" t="s">
        <v>12</v>
      </c>
      <c r="C15" s="32">
        <v>27400300</v>
      </c>
      <c r="D15" s="33">
        <v>8372410</v>
      </c>
      <c r="E15" s="34">
        <f>C15-D15-F15</f>
        <v>15858210</v>
      </c>
      <c r="F15" s="33">
        <v>3169680</v>
      </c>
      <c r="G15" s="49">
        <v>0</v>
      </c>
      <c r="H15" s="2"/>
      <c r="I15" s="8">
        <f>SUM(D15:G15)</f>
        <v>27400300</v>
      </c>
      <c r="J15" s="1"/>
      <c r="K15" s="4">
        <f t="shared" si="0"/>
        <v>0</v>
      </c>
      <c r="L15" s="1"/>
      <c r="M15" s="1"/>
    </row>
    <row r="16" spans="2:13" ht="15" thickBot="1" x14ac:dyDescent="0.4">
      <c r="B16" s="35" t="s">
        <v>8</v>
      </c>
      <c r="C16" s="36">
        <f>C6+C11</f>
        <v>43773657</v>
      </c>
      <c r="D16" s="37">
        <f>SUM(D7:D10)+SUM(D12:D15)</f>
        <v>10360090</v>
      </c>
      <c r="E16" s="51">
        <f t="shared" ref="E16:G16" si="1">SUM(E7:E10)+SUM(E12:E15)</f>
        <v>24347217</v>
      </c>
      <c r="F16" s="37">
        <f t="shared" si="1"/>
        <v>7294800</v>
      </c>
      <c r="G16" s="52">
        <f t="shared" si="1"/>
        <v>1771550</v>
      </c>
      <c r="H16" s="45"/>
      <c r="I16" s="46">
        <f>SUM(D16:G16)</f>
        <v>43773657</v>
      </c>
      <c r="J16" s="1"/>
      <c r="K16" s="1"/>
      <c r="L16" s="1"/>
      <c r="M16" s="1"/>
    </row>
    <row r="17" spans="2:13" ht="15" thickTop="1" x14ac:dyDescent="0.35">
      <c r="B17" s="1"/>
      <c r="C17" s="2"/>
      <c r="D17" s="70">
        <f>(D16+E16)/C16</f>
        <v>0.79288113853498687</v>
      </c>
      <c r="E17" s="71"/>
      <c r="F17" s="70">
        <f>(F16+G16)/C16</f>
        <v>0.20711886146501307</v>
      </c>
      <c r="G17" s="71"/>
      <c r="H17" s="38"/>
      <c r="I17" s="4"/>
      <c r="J17" s="1"/>
      <c r="K17" s="27"/>
      <c r="L17" s="1"/>
      <c r="M17" s="1"/>
    </row>
    <row r="18" spans="2:13" x14ac:dyDescent="0.35">
      <c r="C18" s="3"/>
      <c r="D18" s="3"/>
      <c r="E18" s="3"/>
      <c r="F18" s="3"/>
      <c r="G18" s="3"/>
      <c r="H18" s="3"/>
      <c r="I18" s="3"/>
      <c r="K18" s="61"/>
    </row>
    <row r="19" spans="2:13" x14ac:dyDescent="0.35">
      <c r="C19" s="19"/>
      <c r="D19" s="19"/>
      <c r="E19" s="62"/>
      <c r="K19" s="19"/>
      <c r="L19" s="56"/>
    </row>
    <row r="20" spans="2:13" x14ac:dyDescent="0.35">
      <c r="B20" s="64"/>
      <c r="C20" s="19"/>
      <c r="E20" s="19"/>
      <c r="F20" s="19"/>
      <c r="G20" s="19"/>
      <c r="K20" s="19"/>
    </row>
    <row r="21" spans="2:13" x14ac:dyDescent="0.35">
      <c r="C21" s="63"/>
      <c r="E21" s="19"/>
      <c r="G21" s="19"/>
    </row>
    <row r="22" spans="2:13" x14ac:dyDescent="0.35">
      <c r="C22" s="63"/>
      <c r="E22" s="19"/>
      <c r="F22" s="19"/>
      <c r="K22" s="54"/>
    </row>
  </sheetData>
  <mergeCells count="5">
    <mergeCell ref="D4:E4"/>
    <mergeCell ref="F4:G4"/>
    <mergeCell ref="F17:G17"/>
    <mergeCell ref="D17:E17"/>
    <mergeCell ref="B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topLeftCell="A4" workbookViewId="0">
      <selection activeCell="F17" sqref="F17"/>
    </sheetView>
  </sheetViews>
  <sheetFormatPr defaultRowHeight="14.5" x14ac:dyDescent="0.35"/>
  <cols>
    <col min="2" max="2" width="28" bestFit="1" customWidth="1"/>
    <col min="3" max="3" width="15.81640625" bestFit="1" customWidth="1"/>
    <col min="4" max="4" width="15.81640625" customWidth="1"/>
    <col min="6" max="6" width="22.54296875" bestFit="1" customWidth="1"/>
    <col min="7" max="7" width="15.90625" bestFit="1" customWidth="1"/>
    <col min="8" max="8" width="12" bestFit="1" customWidth="1"/>
  </cols>
  <sheetData>
    <row r="2" spans="2:8" ht="15.5" x14ac:dyDescent="0.35">
      <c r="B2" s="72" t="s">
        <v>43</v>
      </c>
      <c r="C2" s="72"/>
      <c r="D2" s="72"/>
      <c r="E2" s="74"/>
      <c r="F2" s="74"/>
      <c r="G2" s="74"/>
      <c r="H2" s="74"/>
    </row>
    <row r="4" spans="2:8" x14ac:dyDescent="0.35">
      <c r="B4" s="73" t="s">
        <v>44</v>
      </c>
      <c r="C4" s="73"/>
      <c r="D4" s="73"/>
      <c r="F4" s="73" t="s">
        <v>45</v>
      </c>
      <c r="G4" s="73"/>
      <c r="H4" s="73"/>
    </row>
    <row r="5" spans="2:8" ht="15" thickBot="1" x14ac:dyDescent="0.4"/>
    <row r="6" spans="2:8" ht="15" thickTop="1" x14ac:dyDescent="0.35">
      <c r="B6" s="10"/>
      <c r="C6" s="10"/>
      <c r="D6" s="10"/>
      <c r="E6" s="1"/>
      <c r="F6" s="23" t="s">
        <v>33</v>
      </c>
      <c r="G6" s="24" t="s">
        <v>16</v>
      </c>
      <c r="H6" s="24" t="s">
        <v>3</v>
      </c>
    </row>
    <row r="7" spans="2:8" x14ac:dyDescent="0.35">
      <c r="B7" s="11" t="s">
        <v>15</v>
      </c>
      <c r="C7" s="9" t="s">
        <v>16</v>
      </c>
      <c r="D7" s="9" t="s">
        <v>3</v>
      </c>
      <c r="E7" s="1"/>
      <c r="F7" s="22" t="s">
        <v>34</v>
      </c>
      <c r="G7" s="58" t="s">
        <v>23</v>
      </c>
      <c r="H7" s="20">
        <v>11484148</v>
      </c>
    </row>
    <row r="8" spans="2:8" x14ac:dyDescent="0.35">
      <c r="B8" s="6" t="s">
        <v>17</v>
      </c>
      <c r="C8" s="65" t="s">
        <v>18</v>
      </c>
      <c r="D8" s="20">
        <v>3040000</v>
      </c>
      <c r="E8" s="1"/>
      <c r="F8" s="22" t="s">
        <v>35</v>
      </c>
      <c r="G8" s="58" t="s">
        <v>28</v>
      </c>
      <c r="H8" s="20">
        <v>33350000</v>
      </c>
    </row>
    <row r="9" spans="2:8" ht="15" thickBot="1" x14ac:dyDescent="0.4">
      <c r="B9" s="6" t="s">
        <v>19</v>
      </c>
      <c r="C9" s="65" t="s">
        <v>18</v>
      </c>
      <c r="D9" s="20">
        <v>9320000</v>
      </c>
      <c r="E9" s="1"/>
      <c r="F9" s="25" t="s">
        <v>36</v>
      </c>
      <c r="G9" s="25" t="s">
        <v>25</v>
      </c>
      <c r="H9" s="26">
        <v>49000000</v>
      </c>
    </row>
    <row r="10" spans="2:8" x14ac:dyDescent="0.35">
      <c r="B10" s="6" t="s">
        <v>41</v>
      </c>
      <c r="C10" s="6" t="s">
        <v>18</v>
      </c>
      <c r="D10" s="57">
        <v>10260557</v>
      </c>
      <c r="E10" s="1"/>
      <c r="H10" s="43">
        <f>SUM(H7:H9)</f>
        <v>93834148</v>
      </c>
    </row>
    <row r="11" spans="2:8" x14ac:dyDescent="0.35">
      <c r="B11" s="6" t="s">
        <v>20</v>
      </c>
      <c r="C11" s="6" t="s">
        <v>21</v>
      </c>
      <c r="D11" s="40">
        <v>19083600</v>
      </c>
      <c r="E11" s="1"/>
    </row>
    <row r="12" spans="2:8" x14ac:dyDescent="0.35">
      <c r="B12" s="41" t="s">
        <v>22</v>
      </c>
      <c r="C12" s="41" t="s">
        <v>23</v>
      </c>
      <c r="D12" s="16">
        <v>5153200</v>
      </c>
      <c r="E12" s="1"/>
    </row>
    <row r="13" spans="2:8" x14ac:dyDescent="0.35">
      <c r="B13" s="6" t="s">
        <v>24</v>
      </c>
      <c r="C13" s="6" t="s">
        <v>25</v>
      </c>
      <c r="D13" s="40">
        <v>9710000</v>
      </c>
      <c r="E13" s="1"/>
    </row>
    <row r="14" spans="2:8" x14ac:dyDescent="0.35">
      <c r="B14" s="6" t="s">
        <v>26</v>
      </c>
      <c r="C14" s="6" t="s">
        <v>18</v>
      </c>
      <c r="D14" s="40">
        <v>99340400</v>
      </c>
      <c r="E14" s="1"/>
    </row>
    <row r="15" spans="2:8" x14ac:dyDescent="0.35">
      <c r="B15" s="41" t="s">
        <v>27</v>
      </c>
      <c r="C15" s="41" t="s">
        <v>28</v>
      </c>
      <c r="D15" s="16">
        <v>11320700</v>
      </c>
      <c r="E15" s="1"/>
    </row>
    <row r="16" spans="2:8" x14ac:dyDescent="0.35">
      <c r="B16" s="41" t="s">
        <v>29</v>
      </c>
      <c r="C16" s="41" t="s">
        <v>23</v>
      </c>
      <c r="D16" s="16">
        <v>20388400</v>
      </c>
      <c r="E16" s="1"/>
    </row>
    <row r="17" spans="2:5" x14ac:dyDescent="0.35">
      <c r="B17" s="6" t="s">
        <v>30</v>
      </c>
      <c r="C17" s="6" t="s">
        <v>25</v>
      </c>
      <c r="D17" s="40">
        <v>30081900</v>
      </c>
      <c r="E17" s="1"/>
    </row>
    <row r="18" spans="2:5" x14ac:dyDescent="0.35">
      <c r="B18" s="6" t="s">
        <v>13</v>
      </c>
      <c r="C18" s="6" t="s">
        <v>18</v>
      </c>
      <c r="D18" s="40">
        <v>33513100</v>
      </c>
      <c r="E18" s="1"/>
    </row>
    <row r="19" spans="2:5" x14ac:dyDescent="0.35">
      <c r="B19" s="41" t="s">
        <v>31</v>
      </c>
      <c r="C19" s="41" t="s">
        <v>28</v>
      </c>
      <c r="D19" s="16">
        <v>8171505</v>
      </c>
      <c r="E19" s="1"/>
    </row>
    <row r="20" spans="2:5" ht="15" thickBot="1" x14ac:dyDescent="0.4">
      <c r="B20" s="42" t="s">
        <v>32</v>
      </c>
      <c r="C20" s="42" t="s">
        <v>28</v>
      </c>
      <c r="D20" s="39">
        <v>10216000</v>
      </c>
      <c r="E20" s="1"/>
    </row>
    <row r="21" spans="2:5" ht="15" thickTop="1" x14ac:dyDescent="0.35">
      <c r="B21" s="1"/>
      <c r="C21" s="1"/>
      <c r="D21" s="43">
        <f>SUM(D8:D20)</f>
        <v>269599362</v>
      </c>
      <c r="E21" s="1"/>
    </row>
    <row r="22" spans="2:5" x14ac:dyDescent="0.35">
      <c r="B22" s="1"/>
      <c r="C22" s="1"/>
      <c r="D22" s="3"/>
      <c r="E22" s="1"/>
    </row>
    <row r="23" spans="2:5" x14ac:dyDescent="0.35">
      <c r="E23" s="1"/>
    </row>
    <row r="24" spans="2:5" x14ac:dyDescent="0.35">
      <c r="E24" s="1"/>
    </row>
    <row r="25" spans="2:5" x14ac:dyDescent="0.35">
      <c r="E25" s="1"/>
    </row>
    <row r="26" spans="2:5" x14ac:dyDescent="0.35">
      <c r="E26" s="1"/>
    </row>
    <row r="27" spans="2:5" x14ac:dyDescent="0.35">
      <c r="E27" s="1"/>
    </row>
  </sheetData>
  <mergeCells count="3">
    <mergeCell ref="B4:D4"/>
    <mergeCell ref="F4:H4"/>
    <mergeCell ref="B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7"/>
  <sheetViews>
    <sheetView workbookViewId="0">
      <selection activeCell="E15" sqref="E15"/>
    </sheetView>
  </sheetViews>
  <sheetFormatPr defaultRowHeight="14.5" x14ac:dyDescent="0.35"/>
  <cols>
    <col min="2" max="2" width="24.1796875" bestFit="1" customWidth="1"/>
    <col min="3" max="3" width="14.1796875" bestFit="1" customWidth="1"/>
    <col min="4" max="4" width="15.81640625" bestFit="1" customWidth="1"/>
    <col min="5" max="5" width="15.81640625" customWidth="1"/>
    <col min="6" max="6" width="11.26953125" bestFit="1" customWidth="1"/>
    <col min="7" max="7" width="12.26953125" bestFit="1" customWidth="1"/>
    <col min="8" max="8" width="11.26953125" bestFit="1" customWidth="1"/>
    <col min="10" max="10" width="10.81640625" bestFit="1" customWidth="1"/>
    <col min="12" max="12" width="10.7265625" bestFit="1" customWidth="1"/>
  </cols>
  <sheetData>
    <row r="2" spans="2:14" x14ac:dyDescent="0.35">
      <c r="B2" s="73" t="s">
        <v>46</v>
      </c>
      <c r="C2" s="73"/>
      <c r="D2" s="73"/>
      <c r="E2" s="73"/>
      <c r="F2" s="73"/>
      <c r="G2" s="73"/>
    </row>
    <row r="3" spans="2:14" ht="15" thickBot="1" x14ac:dyDescent="0.4"/>
    <row r="4" spans="2:14" x14ac:dyDescent="0.35">
      <c r="B4" s="23" t="s">
        <v>33</v>
      </c>
      <c r="C4" s="24" t="s">
        <v>37</v>
      </c>
      <c r="D4" s="24" t="s">
        <v>16</v>
      </c>
      <c r="E4" s="24" t="s">
        <v>3</v>
      </c>
      <c r="F4" s="24" t="s">
        <v>0</v>
      </c>
      <c r="G4" s="24" t="s">
        <v>38</v>
      </c>
    </row>
    <row r="5" spans="2:14" x14ac:dyDescent="0.35">
      <c r="B5" s="22" t="s">
        <v>34</v>
      </c>
      <c r="C5" s="22" t="s">
        <v>39</v>
      </c>
      <c r="D5" s="58" t="s">
        <v>23</v>
      </c>
      <c r="E5" s="20">
        <v>11484148</v>
      </c>
      <c r="F5" s="20">
        <v>11484148</v>
      </c>
      <c r="G5" s="20">
        <v>0</v>
      </c>
    </row>
    <row r="6" spans="2:14" x14ac:dyDescent="0.35">
      <c r="B6" s="22" t="s">
        <v>35</v>
      </c>
      <c r="C6" s="22" t="s">
        <v>39</v>
      </c>
      <c r="D6" s="58" t="s">
        <v>28</v>
      </c>
      <c r="E6" s="20">
        <v>33350000</v>
      </c>
      <c r="F6" s="20">
        <v>0</v>
      </c>
      <c r="G6" s="20">
        <v>33350000</v>
      </c>
    </row>
    <row r="7" spans="2:14" ht="15" thickBot="1" x14ac:dyDescent="0.4">
      <c r="B7" s="25" t="s">
        <v>36</v>
      </c>
      <c r="C7" s="25" t="s">
        <v>40</v>
      </c>
      <c r="D7" s="25" t="s">
        <v>25</v>
      </c>
      <c r="E7" s="26">
        <v>49000000</v>
      </c>
      <c r="F7" s="26">
        <v>0</v>
      </c>
      <c r="G7" s="26">
        <v>41000000</v>
      </c>
    </row>
    <row r="8" spans="2:14" x14ac:dyDescent="0.35">
      <c r="E8" s="59">
        <f>SUM(E5:E7)</f>
        <v>93834148</v>
      </c>
      <c r="F8" s="59">
        <f>SUM(F5:F7)</f>
        <v>11484148</v>
      </c>
      <c r="G8" s="59">
        <f>SUM(G5:G7)</f>
        <v>74350000</v>
      </c>
    </row>
    <row r="9" spans="2:14" x14ac:dyDescent="0.35">
      <c r="E9" s="59"/>
      <c r="F9" s="60">
        <f>F8/E8</f>
        <v>0.12238772605469812</v>
      </c>
      <c r="G9" s="60">
        <f>G8/E8</f>
        <v>0.79235546530459255</v>
      </c>
    </row>
    <row r="12" spans="2:14" x14ac:dyDescent="0.35">
      <c r="H12" s="1"/>
      <c r="I12" s="1"/>
      <c r="J12" s="4"/>
      <c r="K12" s="1"/>
      <c r="L12" s="1"/>
      <c r="M12" s="1"/>
      <c r="N12" s="1"/>
    </row>
    <row r="13" spans="2:14" x14ac:dyDescent="0.35">
      <c r="I13" s="2"/>
      <c r="J13" s="4"/>
      <c r="K13" s="1"/>
      <c r="L13" s="1"/>
      <c r="M13" s="1"/>
      <c r="N13" s="1"/>
    </row>
    <row r="14" spans="2:14" x14ac:dyDescent="0.35">
      <c r="I14" s="2"/>
      <c r="J14" s="4"/>
      <c r="K14" s="1"/>
      <c r="L14" s="1"/>
      <c r="M14" s="1"/>
      <c r="N14" s="1"/>
    </row>
    <row r="15" spans="2:14" x14ac:dyDescent="0.35">
      <c r="I15" s="2"/>
      <c r="J15" s="4"/>
      <c r="K15" s="1"/>
      <c r="L15" s="1"/>
      <c r="M15" s="1"/>
      <c r="N15" s="1"/>
    </row>
    <row r="16" spans="2:14" x14ac:dyDescent="0.35">
      <c r="H16" s="3"/>
      <c r="I16" s="3"/>
      <c r="J16" s="3"/>
    </row>
    <row r="17" spans="8:12" x14ac:dyDescent="0.35">
      <c r="H17" s="3"/>
      <c r="I17" s="3"/>
      <c r="J17" s="3"/>
      <c r="L17" s="19"/>
    </row>
  </sheetData>
  <mergeCells count="1">
    <mergeCell ref="B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14" sqref="N14"/>
    </sheetView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d2d4744bb5d4b3188df5425f3509908 xmlns="77037951-9ebc-473a-90ca-f7aca487121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Funding Strategy Private</TermName>
          <TermId xmlns="http://schemas.microsoft.com/office/infopath/2007/PartnerControls">41fa11ad-78ea-453a-bf77-1c46be0b6856</TermId>
        </TermInfo>
      </Terms>
    </bd2d4744bb5d4b3188df5425f3509908>
    <DeltaClientStatus xmlns="77037951-9ebc-473a-90ca-f7aca487121b">Client</DeltaClientStatus>
    <a7d15613ffe14f22b2e9fbcfcd4318d8 xmlns="77037951-9ebc-473a-90ca-f7aca487121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TBD - Client will be assigned</TermName>
          <TermId xmlns="http://schemas.microsoft.com/office/infopath/2007/PartnerControls">64144b9f-8390-4208-8f00-d7b723d19376</TermId>
        </TermInfo>
      </Terms>
    </a7d15613ffe14f22b2e9fbcfcd4318d8>
    <DeltaProjectNumber xmlns="77037951-9ebc-473a-90ca-f7aca487121b">R.18012.00 R.18081.00</DeltaProjectNumber>
    <DeltaProjectName xmlns="77037951-9ebc-473a-90ca-f7aca487121b">Butler Corridor Project</DeltaProjectName>
    <TaxCatchAll xmlns="77037951-9ebc-473a-90ca-f7aca487121b">
      <Value>5</Value>
      <Value>161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3D082CB5DFB428E103147362031DB" ma:contentTypeVersion="12" ma:contentTypeDescription="Create a new document." ma:contentTypeScope="" ma:versionID="e746d07236d9bd79faa772b852ebfa3b">
  <xsd:schema xmlns:xsd="http://www.w3.org/2001/XMLSchema" xmlns:xs="http://www.w3.org/2001/XMLSchema" xmlns:p="http://schemas.microsoft.com/office/2006/metadata/properties" xmlns:ns2="77037951-9ebc-473a-90ca-f7aca487121b" xmlns:ns3="afb2c02b-6581-4f91-a04c-0f990254ed82" xmlns:ns4="cf842e54-bfd3-489e-a55f-a1a78f5c2d2d" targetNamespace="http://schemas.microsoft.com/office/2006/metadata/properties" ma:root="true" ma:fieldsID="f7850e7386008585a34ff0766a79fef5" ns2:_="" ns3:_="" ns4:_="">
    <xsd:import namespace="77037951-9ebc-473a-90ca-f7aca487121b"/>
    <xsd:import namespace="afb2c02b-6581-4f91-a04c-0f990254ed82"/>
    <xsd:import namespace="cf842e54-bfd3-489e-a55f-a1a78f5c2d2d"/>
    <xsd:element name="properties">
      <xsd:complexType>
        <xsd:sequence>
          <xsd:element name="documentManagement">
            <xsd:complexType>
              <xsd:all>
                <xsd:element ref="ns2:DeltaProjectName" minOccurs="0"/>
                <xsd:element ref="ns2:DeltaProjectNumber" minOccurs="0"/>
                <xsd:element ref="ns2:a7d15613ffe14f22b2e9fbcfcd4318d8" minOccurs="0"/>
                <xsd:element ref="ns2:TaxCatchAll" minOccurs="0"/>
                <xsd:element ref="ns2:TaxCatchAllLabel" minOccurs="0"/>
                <xsd:element ref="ns2:DeltaClientStatus" minOccurs="0"/>
                <xsd:element ref="ns2:bd2d4744bb5d4b3188df5425f3509908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37951-9ebc-473a-90ca-f7aca487121b" elementFormDefault="qualified">
    <xsd:import namespace="http://schemas.microsoft.com/office/2006/documentManagement/types"/>
    <xsd:import namespace="http://schemas.microsoft.com/office/infopath/2007/PartnerControls"/>
    <xsd:element name="DeltaProjectName" ma:index="8" nillable="true" ma:displayName="Project Name" ma:indexed="true" ma:internalName="DeltaProjectName">
      <xsd:simpleType>
        <xsd:restriction base="dms:Text">
          <xsd:maxLength value="255"/>
        </xsd:restriction>
      </xsd:simpleType>
    </xsd:element>
    <xsd:element name="DeltaProjectNumber" ma:index="9" nillable="true" ma:displayName="Project Number" ma:indexed="true" ma:internalName="DeltaProjectNumber">
      <xsd:simpleType>
        <xsd:restriction base="dms:Text">
          <xsd:maxLength value="255"/>
        </xsd:restriction>
      </xsd:simpleType>
    </xsd:element>
    <xsd:element name="a7d15613ffe14f22b2e9fbcfcd4318d8" ma:index="10" nillable="true" ma:taxonomy="true" ma:internalName="a7d15613ffe14f22b2e9fbcfcd4318d8" ma:taxonomyFieldName="DeltaClient" ma:displayName="Client" ma:indexed="true" ma:default="4;#TBD|5bec85ac-5655-441f-896b-66671ae243cd" ma:fieldId="{a7d15613-ffe1-4f22-b2e9-fbcfcd4318d8}" ma:sspId="19518323-5989-4272-a5ad-3192f2ee3c76" ma:termSetId="ba12cb5c-a521-4dfa-81b7-5648caa2243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1ce0edb8-c33d-48a5-84f7-9b27d84fea92}" ma:internalName="TaxCatchAll" ma:showField="CatchAllData" ma:web="cf842e54-bfd3-489e-a55f-a1a78f5c2d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1ce0edb8-c33d-48a5-84f7-9b27d84fea92}" ma:internalName="TaxCatchAllLabel" ma:readOnly="true" ma:showField="CatchAllDataLabel" ma:web="cf842e54-bfd3-489e-a55f-a1a78f5c2d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ltaClientStatus" ma:index="14" nillable="true" ma:displayName="Client Status" ma:default="Opportunity" ma:format="Dropdown" ma:indexed="true" ma:internalName="DeltaClientStatus">
      <xsd:simpleType>
        <xsd:restriction base="dms:Choice">
          <xsd:enumeration value="Opportunity"/>
          <xsd:enumeration value="Client"/>
          <xsd:enumeration value="Completed"/>
          <xsd:enumeration value="Archive"/>
        </xsd:restriction>
      </xsd:simpleType>
    </xsd:element>
    <xsd:element name="bd2d4744bb5d4b3188df5425f3509908" ma:index="15" nillable="true" ma:taxonomy="true" ma:internalName="bd2d4744bb5d4b3188df5425f3509908" ma:taxonomyFieldName="DeltaProfitCenter" ma:displayName="Profit Center" ma:indexed="true" ma:default="" ma:fieldId="{bd2d4744-bb5d-4b31-88df-5425f3509908}" ma:sspId="19518323-5989-4272-a5ad-3192f2ee3c76" ma:termSetId="3518e86b-55d3-4172-a9d2-96e668b184e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2c02b-6581-4f91-a04c-0f990254e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0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1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42e54-bfd3-489e-a55f-a1a78f5c2d2d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4C22B-2B72-4537-A557-4936FF88CB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FAC2FC-EFB7-4107-B1B3-D3D66563FA6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fb2c02b-6581-4f91-a04c-0f990254ed82"/>
    <ds:schemaRef ds:uri="http://schemas.microsoft.com/office/infopath/2007/PartnerControls"/>
    <ds:schemaRef ds:uri="http://schemas.microsoft.com/office/2006/metadata/properties"/>
    <ds:schemaRef ds:uri="http://purl.org/dc/elements/1.1/"/>
    <ds:schemaRef ds:uri="cf842e54-bfd3-489e-a55f-a1a78f5c2d2d"/>
    <ds:schemaRef ds:uri="77037951-9ebc-473a-90ca-f7aca487121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DEF705-C72E-4832-896B-6E862BBFF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37951-9ebc-473a-90ca-f7aca487121b"/>
    <ds:schemaRef ds:uri="afb2c02b-6581-4f91-a04c-0f990254ed82"/>
    <ds:schemaRef ds:uri="cf842e54-bfd3-489e-a55f-a1a78f5c2d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BUILD Project Sources Uses</vt:lpstr>
      <vt:lpstr>228 COMPLETED PORTIONS</vt:lpstr>
      <vt:lpstr>BEAVER CO COMPLETED PORTIONS</vt:lpstr>
      <vt:lpstr>PIB LOAN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 Colosi</dc:creator>
  <cp:keywords/>
  <dc:description/>
  <cp:lastModifiedBy>Thompson, Justin</cp:lastModifiedBy>
  <cp:revision/>
  <dcterms:created xsi:type="dcterms:W3CDTF">2018-06-11T14:01:51Z</dcterms:created>
  <dcterms:modified xsi:type="dcterms:W3CDTF">2018-07-23T13:21:22Z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0x01010075A3D082CB5DFB428E103147362031DB</vt:lpwstr>
  </property>
  <property fmtid="{D5CDD505-2E9C-101B-9397-08002B2CF9AE}" pid="3" name="DeltaClient">
    <vt:lpwstr>5;#TBD - Client will be assigned|64144b9f-8390-4208-8f00-d7b723d19376</vt:lpwstr>
  </property>
  <property fmtid="{D5CDD505-2E9C-101B-9397-08002B2CF9AE}" pid="4" name="DeltaProfitCenter">
    <vt:lpwstr>161;#Funding Strategy Private|41fa11ad-78ea-453a-bf77-1c46be0b6856</vt:lpwstr>
  </property>
</Properties>
</file>